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9045"/>
  </bookViews>
  <sheets>
    <sheet name="Sheet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F27" i="1"/>
  <c r="L25" i="1"/>
  <c r="G23" i="1"/>
  <c r="F23" i="1"/>
  <c r="G22" i="1"/>
  <c r="F22" i="1"/>
  <c r="B21" i="1"/>
  <c r="F20" i="1"/>
  <c r="G19" i="1"/>
  <c r="F19" i="1"/>
  <c r="G18" i="1"/>
  <c r="G16" i="1" s="1"/>
  <c r="F18" i="1"/>
  <c r="F16" i="1" s="1"/>
  <c r="B18" i="1"/>
  <c r="G17" i="1"/>
  <c r="F17" i="1"/>
  <c r="M16" i="1"/>
  <c r="M25" i="1" s="1"/>
  <c r="L16" i="1"/>
  <c r="K16" i="1"/>
  <c r="J16" i="1"/>
  <c r="I16" i="1"/>
  <c r="I25" i="1" s="1"/>
  <c r="I28" i="1" s="1"/>
  <c r="J27" i="1" s="1"/>
  <c r="H16" i="1"/>
  <c r="G13" i="1"/>
  <c r="G11" i="1" s="1"/>
  <c r="F13" i="1"/>
  <c r="K12" i="1"/>
  <c r="J12" i="1"/>
  <c r="H12" i="1"/>
  <c r="H11" i="1" s="1"/>
  <c r="H25" i="1" s="1"/>
  <c r="H28" i="1" s="1"/>
  <c r="I27" i="1" s="1"/>
  <c r="M11" i="1"/>
  <c r="L11" i="1"/>
  <c r="K11" i="1"/>
  <c r="K25" i="1" s="1"/>
  <c r="J11" i="1"/>
  <c r="J25" i="1" s="1"/>
  <c r="F11" i="1"/>
  <c r="F25" i="1" l="1"/>
  <c r="F28" i="1" s="1"/>
  <c r="G27" i="1" s="1"/>
  <c r="J28" i="1"/>
  <c r="K27" i="1" s="1"/>
  <c r="K28" i="1" s="1"/>
  <c r="L27" i="1" s="1"/>
  <c r="L28" i="1" s="1"/>
  <c r="M27" i="1" s="1"/>
  <c r="M28" i="1" s="1"/>
  <c r="G25" i="1"/>
</calcChain>
</file>

<file path=xl/sharedStrings.xml><?xml version="1.0" encoding="utf-8"?>
<sst xmlns="http://schemas.openxmlformats.org/spreadsheetml/2006/main" count="28" uniqueCount="22">
  <si>
    <t>Realiseret</t>
  </si>
  <si>
    <t>Budget</t>
  </si>
  <si>
    <t>Vedtaget kontingent</t>
  </si>
  <si>
    <t>Foreslået kontingent</t>
  </si>
  <si>
    <t>Indtægter i alt:</t>
  </si>
  <si>
    <t xml:space="preserve">Kontingent </t>
  </si>
  <si>
    <t>Renter, Girokonto</t>
  </si>
  <si>
    <t>Restance kontingent 2010</t>
  </si>
  <si>
    <t>Udgifter i alt:</t>
  </si>
  <si>
    <t>Hjemmeside</t>
  </si>
  <si>
    <t>Porto, udsendelser mv.</t>
  </si>
  <si>
    <t>Generalforsamling</t>
  </si>
  <si>
    <t>Entreprenørarbejder</t>
  </si>
  <si>
    <t>Diverse udgifter (www-konsulent, )</t>
  </si>
  <si>
    <t xml:space="preserve">Resultat </t>
  </si>
  <si>
    <t>Egenkapital Primo året</t>
  </si>
  <si>
    <t>Beholdning, ultimo</t>
  </si>
  <si>
    <t>d-m-2015/hfa</t>
  </si>
  <si>
    <t>I henhold til bestyrelsesmøde d. dd. mmmm 2013</t>
  </si>
  <si>
    <t>Til beslutning på GF 2017</t>
  </si>
  <si>
    <t>Beslut. GF2015</t>
  </si>
  <si>
    <t>Budgetforslag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</si>
</sst>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_);_(* \(#,##0\);_(* &quot;-&quot;??_);_(@_)"/>
    <numFmt numFmtId="165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0"/>
      <name val="Arial"/>
    </font>
    <font>
      <sz val="8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center"/>
    </xf>
    <xf numFmtId="0" fontId="4" fillId="2" borderId="3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0" borderId="4" xfId="0" applyFont="1" applyBorder="1"/>
    <xf numFmtId="0" fontId="4" fillId="0" borderId="3" xfId="0" applyFont="1" applyBorder="1"/>
    <xf numFmtId="0" fontId="6" fillId="0" borderId="3" xfId="0" applyFont="1" applyBorder="1"/>
    <xf numFmtId="0" fontId="4" fillId="2" borderId="5" xfId="0" applyFont="1" applyFill="1" applyBorder="1"/>
    <xf numFmtId="0" fontId="7" fillId="3" borderId="6" xfId="0" applyFont="1" applyFill="1" applyBorder="1"/>
    <xf numFmtId="0" fontId="4" fillId="3" borderId="6" xfId="0" applyFont="1" applyFill="1" applyBorder="1"/>
    <xf numFmtId="0" fontId="7" fillId="0" borderId="6" xfId="0" applyFont="1" applyBorder="1"/>
    <xf numFmtId="0" fontId="8" fillId="0" borderId="5" xfId="0" applyFont="1" applyBorder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2" borderId="3" xfId="0" applyFont="1" applyFill="1" applyBorder="1"/>
    <xf numFmtId="0" fontId="4" fillId="2" borderId="6" xfId="0" applyFont="1" applyFill="1" applyBorder="1"/>
    <xf numFmtId="0" fontId="8" fillId="3" borderId="5" xfId="0" applyFont="1" applyFill="1" applyBorder="1"/>
    <xf numFmtId="0" fontId="11" fillId="0" borderId="0" xfId="0" applyFont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2" borderId="5" xfId="0" applyFill="1" applyBorder="1"/>
    <xf numFmtId="0" fontId="0" fillId="2" borderId="6" xfId="0" applyFill="1" applyBorder="1"/>
    <xf numFmtId="0" fontId="0" fillId="3" borderId="5" xfId="0" applyFill="1" applyBorder="1"/>
    <xf numFmtId="0" fontId="10" fillId="3" borderId="5" xfId="0" applyFont="1" applyFill="1" applyBorder="1"/>
    <xf numFmtId="0" fontId="10" fillId="0" borderId="5" xfId="0" applyFont="1" applyBorder="1"/>
    <xf numFmtId="0" fontId="0" fillId="0" borderId="5" xfId="0" applyBorder="1"/>
    <xf numFmtId="164" fontId="4" fillId="2" borderId="5" xfId="0" applyNumberFormat="1" applyFont="1" applyFill="1" applyBorder="1"/>
    <xf numFmtId="164" fontId="4" fillId="2" borderId="6" xfId="0" applyNumberFormat="1" applyFont="1" applyFill="1" applyBorder="1"/>
    <xf numFmtId="164" fontId="4" fillId="3" borderId="5" xfId="0" applyNumberFormat="1" applyFont="1" applyFill="1" applyBorder="1"/>
    <xf numFmtId="164" fontId="4" fillId="0" borderId="5" xfId="0" applyNumberFormat="1" applyFont="1" applyBorder="1"/>
    <xf numFmtId="0" fontId="8" fillId="0" borderId="0" xfId="0" applyFont="1"/>
    <xf numFmtId="0" fontId="10" fillId="0" borderId="0" xfId="0" applyFont="1"/>
    <xf numFmtId="164" fontId="10" fillId="2" borderId="5" xfId="1" applyNumberFormat="1" applyFont="1" applyFill="1" applyBorder="1"/>
    <xf numFmtId="164" fontId="10" fillId="2" borderId="6" xfId="1" applyNumberFormat="1" applyFont="1" applyFill="1" applyBorder="1"/>
    <xf numFmtId="164" fontId="10" fillId="3" borderId="5" xfId="1" applyNumberFormat="1" applyFont="1" applyFill="1" applyBorder="1"/>
    <xf numFmtId="164" fontId="10" fillId="0" borderId="5" xfId="1" applyNumberFormat="1" applyFont="1" applyBorder="1"/>
    <xf numFmtId="0" fontId="10" fillId="2" borderId="5" xfId="0" applyFont="1" applyFill="1" applyBorder="1"/>
    <xf numFmtId="0" fontId="10" fillId="2" borderId="6" xfId="0" applyFont="1" applyFill="1" applyBorder="1"/>
    <xf numFmtId="0" fontId="13" fillId="2" borderId="5" xfId="0" applyFont="1" applyFill="1" applyBorder="1"/>
    <xf numFmtId="0" fontId="13" fillId="2" borderId="6" xfId="0" applyFont="1" applyFill="1" applyBorder="1"/>
    <xf numFmtId="0" fontId="13" fillId="3" borderId="5" xfId="0" applyFont="1" applyFill="1" applyBorder="1"/>
    <xf numFmtId="164" fontId="4" fillId="2" borderId="5" xfId="1" applyNumberFormat="1" applyFont="1" applyFill="1" applyBorder="1"/>
    <xf numFmtId="164" fontId="4" fillId="2" borderId="6" xfId="1" applyNumberFormat="1" applyFont="1" applyFill="1" applyBorder="1"/>
    <xf numFmtId="164" fontId="4" fillId="3" borderId="5" xfId="1" applyNumberFormat="1" applyFont="1" applyFill="1" applyBorder="1"/>
    <xf numFmtId="164" fontId="11" fillId="3" borderId="5" xfId="1" applyNumberFormat="1" applyFont="1" applyFill="1" applyBorder="1"/>
    <xf numFmtId="164" fontId="11" fillId="0" borderId="5" xfId="1" applyNumberFormat="1" applyFont="1" applyBorder="1"/>
    <xf numFmtId="164" fontId="8" fillId="0" borderId="5" xfId="1" applyNumberFormat="1" applyFont="1" applyBorder="1"/>
    <xf numFmtId="164" fontId="13" fillId="3" borderId="5" xfId="1" applyNumberFormat="1" applyFont="1" applyFill="1" applyBorder="1"/>
    <xf numFmtId="164" fontId="5" fillId="2" borderId="5" xfId="1" applyNumberFormat="1" applyFont="1" applyFill="1" applyBorder="1"/>
    <xf numFmtId="164" fontId="5" fillId="2" borderId="6" xfId="1" applyNumberFormat="1" applyFont="1" applyFill="1" applyBorder="1"/>
    <xf numFmtId="164" fontId="12" fillId="2" borderId="5" xfId="1" applyNumberFormat="1" applyFont="1" applyFill="1" applyBorder="1"/>
    <xf numFmtId="164" fontId="12" fillId="2" borderId="6" xfId="1" applyNumberFormat="1" applyFont="1" applyFill="1" applyBorder="1"/>
    <xf numFmtId="164" fontId="0" fillId="3" borderId="5" xfId="1" applyNumberFormat="1" applyFont="1" applyFill="1" applyBorder="1"/>
    <xf numFmtId="43" fontId="4" fillId="2" borderId="5" xfId="1" applyFont="1" applyFill="1" applyBorder="1"/>
    <xf numFmtId="165" fontId="4" fillId="2" borderId="0" xfId="1" applyNumberFormat="1" applyFont="1" applyFill="1" applyBorder="1"/>
    <xf numFmtId="164" fontId="4" fillId="4" borderId="5" xfId="1" applyNumberFormat="1" applyFont="1" applyFill="1" applyBorder="1"/>
    <xf numFmtId="43" fontId="4" fillId="2" borderId="7" xfId="1" applyFont="1" applyFill="1" applyBorder="1"/>
    <xf numFmtId="165" fontId="4" fillId="2" borderId="8" xfId="1" applyNumberFormat="1" applyFont="1" applyFill="1" applyBorder="1"/>
    <xf numFmtId="164" fontId="4" fillId="3" borderId="7" xfId="1" applyNumberFormat="1" applyFont="1" applyFill="1" applyBorder="1"/>
    <xf numFmtId="164" fontId="8" fillId="3" borderId="7" xfId="1" applyNumberFormat="1" applyFont="1" applyFill="1" applyBorder="1"/>
    <xf numFmtId="164" fontId="8" fillId="0" borderId="7" xfId="1" applyNumberFormat="1" applyFont="1" applyBorder="1"/>
    <xf numFmtId="0" fontId="14" fillId="0" borderId="0" xfId="0" applyFont="1"/>
    <xf numFmtId="0" fontId="4" fillId="0" borderId="0" xfId="0" applyFont="1" applyAlignment="1">
      <alignment horizontal="center"/>
    </xf>
    <xf numFmtId="165" fontId="4" fillId="0" borderId="0" xfId="0" applyNumberFormat="1" applyFont="1"/>
    <xf numFmtId="165" fontId="0" fillId="0" borderId="0" xfId="0" applyNumberFormat="1"/>
    <xf numFmtId="43" fontId="10" fillId="0" borderId="0" xfId="1" applyFont="1"/>
    <xf numFmtId="43" fontId="0" fillId="0" borderId="0" xfId="1" applyFont="1"/>
    <xf numFmtId="43" fontId="5" fillId="0" borderId="0" xfId="1" applyFont="1"/>
    <xf numFmtId="43" fontId="4" fillId="0" borderId="0" xfId="1" applyFont="1"/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ores/Downloads/Regnskab%202013-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fa/Documents/Hyllingebjergvej%20Vejlaug/Regnskab%202011-2012/Regnskab%202011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nskab 2013-2014"/>
      <sheetName val="Bilag 2013-2014"/>
      <sheetName val="Budget 2016-18"/>
    </sheetNames>
    <sheetDataSet>
      <sheetData sheetId="0">
        <row r="10">
          <cell r="F10">
            <v>0</v>
          </cell>
          <cell r="H10">
            <v>0</v>
          </cell>
        </row>
      </sheetData>
      <sheetData sheetId="1">
        <row r="6">
          <cell r="F6">
            <v>30400</v>
          </cell>
        </row>
        <row r="27">
          <cell r="B27" t="str">
            <v>Opkrævningsaftale med Kommunen</v>
          </cell>
        </row>
        <row r="34">
          <cell r="B34" t="str">
            <v>Girokonto, gebyr, blanketter m.v.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nskab 2011-2012"/>
      <sheetName val="Bilag 2011-2012"/>
      <sheetName val="Budget 2014-15"/>
    </sheetNames>
    <sheetDataSet>
      <sheetData sheetId="0">
        <row r="15">
          <cell r="F15">
            <v>180</v>
          </cell>
          <cell r="H15">
            <v>180</v>
          </cell>
        </row>
        <row r="16">
          <cell r="F16">
            <v>1900</v>
          </cell>
          <cell r="H16">
            <v>2075</v>
          </cell>
        </row>
        <row r="17">
          <cell r="F17">
            <v>835.95</v>
          </cell>
        </row>
        <row r="18">
          <cell r="F18">
            <v>1335</v>
          </cell>
        </row>
        <row r="21">
          <cell r="F21">
            <v>1000</v>
          </cell>
        </row>
      </sheetData>
      <sheetData sheetId="1">
        <row r="24">
          <cell r="I24">
            <v>346.95</v>
          </cell>
        </row>
        <row r="37">
          <cell r="F37">
            <v>28750</v>
          </cell>
          <cell r="I37">
            <v>26221.25</v>
          </cell>
        </row>
        <row r="45">
          <cell r="I4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3"/>
  <sheetViews>
    <sheetView tabSelected="1" workbookViewId="0">
      <selection activeCell="A3" sqref="A3"/>
    </sheetView>
  </sheetViews>
  <sheetFormatPr defaultRowHeight="15" x14ac:dyDescent="0.25"/>
  <cols>
    <col min="1" max="1" width="2.7109375" customWidth="1"/>
    <col min="2" max="2" width="15.5703125" customWidth="1"/>
    <col min="3" max="3" width="11.140625" customWidth="1"/>
    <col min="4" max="4" width="12.5703125" customWidth="1"/>
    <col min="5" max="5" width="12.5703125" style="4" customWidth="1"/>
    <col min="6" max="11" width="12.5703125" customWidth="1"/>
    <col min="12" max="12" width="13.5703125" customWidth="1"/>
  </cols>
  <sheetData>
    <row r="2" spans="1:13" s="1" customFormat="1" ht="17.45" x14ac:dyDescent="0.3">
      <c r="E2" s="2"/>
    </row>
    <row r="3" spans="1:13" s="3" customFormat="1" ht="13.15" x14ac:dyDescent="0.25">
      <c r="A3" s="3" t="s">
        <v>21</v>
      </c>
    </row>
    <row r="4" spans="1:13" s="3" customFormat="1" ht="12.75" x14ac:dyDescent="0.2">
      <c r="E4" s="4"/>
      <c r="H4" s="5"/>
      <c r="I4" s="84"/>
      <c r="J4" s="85"/>
      <c r="K4" s="84" t="s">
        <v>19</v>
      </c>
      <c r="L4" s="85"/>
    </row>
    <row r="5" spans="1:13" s="3" customFormat="1" ht="13.15" x14ac:dyDescent="0.25">
      <c r="D5" s="6">
        <v>2009</v>
      </c>
      <c r="E5" s="6">
        <v>2010</v>
      </c>
      <c r="F5" s="6">
        <v>2011</v>
      </c>
      <c r="G5" s="6">
        <v>2012</v>
      </c>
      <c r="H5" s="7">
        <v>2013</v>
      </c>
      <c r="I5" s="8">
        <v>2014</v>
      </c>
      <c r="J5" s="9">
        <v>2015</v>
      </c>
      <c r="K5" s="9">
        <v>2016</v>
      </c>
      <c r="L5" s="10">
        <v>2017</v>
      </c>
      <c r="M5" s="11">
        <v>2018</v>
      </c>
    </row>
    <row r="6" spans="1:13" s="3" customFormat="1" ht="13.15" x14ac:dyDescent="0.25">
      <c r="D6" s="12"/>
      <c r="E6" s="12"/>
      <c r="F6" s="12"/>
      <c r="G6" s="12"/>
      <c r="H6" s="13"/>
      <c r="I6" s="14"/>
      <c r="J6" s="15" t="s">
        <v>20</v>
      </c>
      <c r="K6" s="16"/>
      <c r="L6" s="17"/>
      <c r="M6" s="17"/>
    </row>
    <row r="7" spans="1:13" s="18" customFormat="1" ht="13.15" x14ac:dyDescent="0.25">
      <c r="D7" s="19" t="s">
        <v>0</v>
      </c>
      <c r="E7" s="19" t="s">
        <v>0</v>
      </c>
      <c r="F7" s="19" t="s">
        <v>0</v>
      </c>
      <c r="G7" s="19" t="s">
        <v>0</v>
      </c>
      <c r="H7" s="20" t="s">
        <v>0</v>
      </c>
      <c r="I7" s="20" t="s">
        <v>0</v>
      </c>
      <c r="J7" s="21" t="s">
        <v>1</v>
      </c>
      <c r="K7" s="22" t="s">
        <v>1</v>
      </c>
      <c r="L7" s="23"/>
      <c r="M7" s="23"/>
    </row>
    <row r="8" spans="1:13" s="3" customFormat="1" ht="16.5" customHeight="1" x14ac:dyDescent="0.25">
      <c r="A8" s="3" t="s">
        <v>2</v>
      </c>
      <c r="D8" s="24">
        <v>400</v>
      </c>
      <c r="E8" s="25">
        <v>400</v>
      </c>
      <c r="F8" s="24">
        <v>400</v>
      </c>
      <c r="G8" s="25">
        <v>400</v>
      </c>
      <c r="H8" s="7">
        <v>400</v>
      </c>
      <c r="I8" s="26"/>
      <c r="J8" s="16"/>
      <c r="K8" s="16"/>
      <c r="L8" s="10"/>
      <c r="M8" s="10"/>
    </row>
    <row r="9" spans="1:13" s="27" customFormat="1" ht="23.25" customHeight="1" x14ac:dyDescent="0.25">
      <c r="A9" s="27" t="s">
        <v>3</v>
      </c>
      <c r="D9" s="28"/>
      <c r="E9" s="29"/>
      <c r="F9" s="28"/>
      <c r="G9" s="29"/>
      <c r="H9" s="30"/>
      <c r="I9" s="30">
        <v>400</v>
      </c>
      <c r="J9" s="31">
        <v>400</v>
      </c>
      <c r="K9" s="32">
        <v>600</v>
      </c>
      <c r="L9" s="31">
        <v>600</v>
      </c>
      <c r="M9" s="31">
        <v>600</v>
      </c>
    </row>
    <row r="10" spans="1:13" ht="14.45" x14ac:dyDescent="0.3">
      <c r="D10" s="33"/>
      <c r="E10" s="34"/>
      <c r="F10" s="33"/>
      <c r="G10" s="34"/>
      <c r="H10" s="35"/>
      <c r="I10" s="36"/>
      <c r="J10" s="37"/>
      <c r="K10" s="37"/>
      <c r="L10" s="38"/>
      <c r="M10" s="38"/>
    </row>
    <row r="11" spans="1:13" x14ac:dyDescent="0.25">
      <c r="A11" s="3" t="s">
        <v>4</v>
      </c>
      <c r="D11" s="39">
        <v>30425.81</v>
      </c>
      <c r="E11" s="40">
        <v>30800</v>
      </c>
      <c r="F11" s="39">
        <f>SUM(F12:F14)</f>
        <v>29600</v>
      </c>
      <c r="G11" s="40">
        <f>SUM(G12:G14)</f>
        <v>33600</v>
      </c>
      <c r="H11" s="41">
        <f t="shared" ref="H11:M11" si="0">SUM(H12:H13)</f>
        <v>30400</v>
      </c>
      <c r="I11" s="41">
        <v>32400</v>
      </c>
      <c r="J11" s="42">
        <f t="shared" si="0"/>
        <v>34000</v>
      </c>
      <c r="K11" s="42">
        <f t="shared" si="0"/>
        <v>34000</v>
      </c>
      <c r="L11" s="42">
        <f t="shared" si="0"/>
        <v>32000</v>
      </c>
      <c r="M11" s="42">
        <f t="shared" si="0"/>
        <v>32000</v>
      </c>
    </row>
    <row r="12" spans="1:13" s="43" customFormat="1" ht="10.15" x14ac:dyDescent="0.2">
      <c r="B12" s="44" t="s">
        <v>5</v>
      </c>
      <c r="D12" s="45">
        <v>30400</v>
      </c>
      <c r="E12" s="46">
        <v>30800</v>
      </c>
      <c r="F12" s="45">
        <v>30800</v>
      </c>
      <c r="G12" s="46">
        <v>34000</v>
      </c>
      <c r="H12" s="47">
        <f>+'[1]Bilag 2013-2014'!F6</f>
        <v>30400</v>
      </c>
      <c r="I12" s="47">
        <v>32400</v>
      </c>
      <c r="J12" s="48">
        <f t="shared" ref="J12:K12" si="1">85*400</f>
        <v>34000</v>
      </c>
      <c r="K12" s="48">
        <f t="shared" si="1"/>
        <v>34000</v>
      </c>
      <c r="L12" s="16">
        <v>32000</v>
      </c>
      <c r="M12" s="16">
        <v>32000</v>
      </c>
    </row>
    <row r="13" spans="1:13" s="43" customFormat="1" ht="10.15" x14ac:dyDescent="0.2">
      <c r="B13" s="44" t="s">
        <v>6</v>
      </c>
      <c r="D13" s="45">
        <v>25.81</v>
      </c>
      <c r="E13" s="46">
        <v>0</v>
      </c>
      <c r="F13" s="45">
        <f>+'[1]Regnskab 2013-2014'!F10</f>
        <v>0</v>
      </c>
      <c r="G13" s="46">
        <f>+'[1]Regnskab 2013-2014'!H10</f>
        <v>0</v>
      </c>
      <c r="H13" s="47"/>
      <c r="I13" s="47"/>
      <c r="J13" s="48"/>
      <c r="K13" s="48"/>
      <c r="L13" s="16"/>
      <c r="M13" s="16"/>
    </row>
    <row r="14" spans="1:13" s="43" customFormat="1" ht="10.15" x14ac:dyDescent="0.2">
      <c r="B14" s="44" t="s">
        <v>7</v>
      </c>
      <c r="D14" s="49"/>
      <c r="E14" s="50"/>
      <c r="F14" s="49">
        <v>-1200</v>
      </c>
      <c r="G14" s="50">
        <v>-400</v>
      </c>
      <c r="H14" s="36"/>
      <c r="I14" s="36"/>
      <c r="J14" s="37"/>
      <c r="K14" s="37"/>
      <c r="L14" s="16"/>
      <c r="M14" s="16"/>
    </row>
    <row r="15" spans="1:13" ht="14.45" x14ac:dyDescent="0.3">
      <c r="B15" s="44"/>
      <c r="D15" s="51"/>
      <c r="E15" s="52"/>
      <c r="F15" s="51"/>
      <c r="G15" s="52"/>
      <c r="H15" s="53"/>
      <c r="I15" s="36"/>
      <c r="J15" s="37"/>
      <c r="K15" s="37"/>
      <c r="L15" s="38"/>
      <c r="M15" s="38"/>
    </row>
    <row r="16" spans="1:13" s="3" customFormat="1" ht="13.15" x14ac:dyDescent="0.25">
      <c r="A16" s="3" t="s">
        <v>8</v>
      </c>
      <c r="D16" s="54">
        <v>8852</v>
      </c>
      <c r="E16" s="55">
        <v>6830.84</v>
      </c>
      <c r="F16" s="54">
        <f t="shared" ref="F16:H16" si="2">SUM(F17:F23)</f>
        <v>34300.949999999997</v>
      </c>
      <c r="G16" s="55">
        <f t="shared" si="2"/>
        <v>29123.200000000001</v>
      </c>
      <c r="H16" s="56">
        <f t="shared" si="2"/>
        <v>12569.75</v>
      </c>
      <c r="I16" s="57">
        <f>SUM(I17:I23)</f>
        <v>24553.63</v>
      </c>
      <c r="J16" s="58">
        <f t="shared" ref="J16:M16" si="3">SUM(J17:J23)</f>
        <v>36100</v>
      </c>
      <c r="K16" s="59">
        <f t="shared" si="3"/>
        <v>38650</v>
      </c>
      <c r="L16" s="59">
        <f t="shared" si="3"/>
        <v>46700</v>
      </c>
      <c r="M16" s="59">
        <f t="shared" si="3"/>
        <v>45450</v>
      </c>
    </row>
    <row r="17" spans="1:13" s="43" customFormat="1" ht="11.25" x14ac:dyDescent="0.2">
      <c r="B17" s="44" t="s">
        <v>9</v>
      </c>
      <c r="D17" s="45">
        <v>1235</v>
      </c>
      <c r="E17" s="46">
        <v>880.84</v>
      </c>
      <c r="F17" s="46">
        <f>+'[2]Regnskab 2011-2012'!F15</f>
        <v>180</v>
      </c>
      <c r="G17" s="46">
        <f>+'[2]Regnskab 2011-2012'!H15</f>
        <v>180</v>
      </c>
      <c r="H17" s="60">
        <v>180</v>
      </c>
      <c r="I17" s="47">
        <v>213</v>
      </c>
      <c r="J17" s="48">
        <v>200</v>
      </c>
      <c r="K17" s="48">
        <v>250</v>
      </c>
      <c r="L17" s="48">
        <v>250</v>
      </c>
      <c r="M17" s="37">
        <v>275</v>
      </c>
    </row>
    <row r="18" spans="1:13" s="43" customFormat="1" ht="11.25" x14ac:dyDescent="0.2">
      <c r="B18" s="44" t="str">
        <f>+'[1]Bilag 2013-2014'!B27</f>
        <v>Opkrævningsaftale med Kommunen</v>
      </c>
      <c r="D18" s="45">
        <v>1900</v>
      </c>
      <c r="E18" s="46">
        <v>1900</v>
      </c>
      <c r="F18" s="46">
        <f>+'[2]Regnskab 2011-2012'!F16</f>
        <v>1900</v>
      </c>
      <c r="G18" s="46">
        <f>+'[2]Regnskab 2011-2012'!H16</f>
        <v>2075</v>
      </c>
      <c r="H18" s="60">
        <v>2075</v>
      </c>
      <c r="I18" s="47">
        <v>2025</v>
      </c>
      <c r="J18" s="48">
        <v>2100</v>
      </c>
      <c r="K18" s="48">
        <v>2100</v>
      </c>
      <c r="L18" s="48">
        <v>2150</v>
      </c>
      <c r="M18" s="37">
        <v>2175</v>
      </c>
    </row>
    <row r="19" spans="1:13" s="43" customFormat="1" ht="11.25" x14ac:dyDescent="0.2">
      <c r="B19" s="44" t="s">
        <v>10</v>
      </c>
      <c r="D19" s="45">
        <v>1025.5</v>
      </c>
      <c r="E19" s="46">
        <v>0</v>
      </c>
      <c r="F19" s="46">
        <f>+'[2]Regnskab 2011-2012'!F17</f>
        <v>835.95</v>
      </c>
      <c r="G19" s="46">
        <f>+'[2]Bilag 2011-2012'!I24</f>
        <v>346.95</v>
      </c>
      <c r="H19" s="60">
        <v>481.9</v>
      </c>
      <c r="I19" s="47">
        <v>0</v>
      </c>
      <c r="J19" s="48">
        <v>1000</v>
      </c>
      <c r="K19" s="48"/>
      <c r="L19" s="48">
        <v>1000</v>
      </c>
      <c r="M19" s="37">
        <v>1200</v>
      </c>
    </row>
    <row r="20" spans="1:13" s="43" customFormat="1" ht="11.25" x14ac:dyDescent="0.2">
      <c r="B20" s="44" t="s">
        <v>11</v>
      </c>
      <c r="D20" s="45">
        <v>2641.5</v>
      </c>
      <c r="E20" s="46">
        <v>0</v>
      </c>
      <c r="F20" s="46">
        <f>+'[2]Regnskab 2011-2012'!F18</f>
        <v>1335</v>
      </c>
      <c r="G20" s="46">
        <v>0</v>
      </c>
      <c r="H20" s="60">
        <v>1780</v>
      </c>
      <c r="I20" s="47">
        <v>0</v>
      </c>
      <c r="J20" s="48">
        <v>1500</v>
      </c>
      <c r="K20" s="48">
        <v>0</v>
      </c>
      <c r="L20" s="48">
        <v>2000</v>
      </c>
      <c r="M20" s="37"/>
    </row>
    <row r="21" spans="1:13" s="43" customFormat="1" ht="11.25" x14ac:dyDescent="0.2">
      <c r="B21" s="44" t="str">
        <f>+'[1]Bilag 2013-2014'!B34</f>
        <v>Girokonto, gebyr, blanketter m.v.</v>
      </c>
      <c r="D21" s="45">
        <v>300</v>
      </c>
      <c r="E21" s="46">
        <v>300</v>
      </c>
      <c r="F21" s="46">
        <v>300</v>
      </c>
      <c r="G21" s="46">
        <v>300</v>
      </c>
      <c r="H21" s="60">
        <v>299</v>
      </c>
      <c r="I21" s="47">
        <v>300</v>
      </c>
      <c r="J21" s="48">
        <v>300</v>
      </c>
      <c r="K21" s="48">
        <v>300</v>
      </c>
      <c r="L21" s="48">
        <v>300</v>
      </c>
      <c r="M21" s="37">
        <v>300</v>
      </c>
    </row>
    <row r="22" spans="1:13" s="43" customFormat="1" ht="11.25" x14ac:dyDescent="0.2">
      <c r="B22" s="44" t="s">
        <v>12</v>
      </c>
      <c r="D22" s="45"/>
      <c r="E22" s="46"/>
      <c r="F22" s="46">
        <f>+'[2]Bilag 2011-2012'!F37</f>
        <v>28750</v>
      </c>
      <c r="G22" s="46">
        <f>+'[2]Bilag 2011-2012'!I37</f>
        <v>26221.25</v>
      </c>
      <c r="H22" s="60">
        <v>7200</v>
      </c>
      <c r="I22" s="47">
        <v>22015.63</v>
      </c>
      <c r="J22" s="48">
        <v>30000</v>
      </c>
      <c r="K22" s="48">
        <v>35000</v>
      </c>
      <c r="L22" s="48">
        <v>40000</v>
      </c>
      <c r="M22" s="37">
        <v>40000</v>
      </c>
    </row>
    <row r="23" spans="1:13" s="43" customFormat="1" ht="11.25" x14ac:dyDescent="0.2">
      <c r="B23" s="44" t="s">
        <v>13</v>
      </c>
      <c r="D23" s="45">
        <v>1750</v>
      </c>
      <c r="E23" s="46">
        <v>3750</v>
      </c>
      <c r="F23" s="46">
        <f>+'[2]Regnskab 2011-2012'!F21</f>
        <v>1000</v>
      </c>
      <c r="G23" s="46">
        <f>+'[2]Bilag 2011-2012'!I45</f>
        <v>0</v>
      </c>
      <c r="H23" s="60">
        <v>553.85</v>
      </c>
      <c r="I23" s="47">
        <v>0</v>
      </c>
      <c r="J23" s="48">
        <v>1000</v>
      </c>
      <c r="K23" s="48">
        <v>1000</v>
      </c>
      <c r="L23" s="48">
        <v>1000</v>
      </c>
      <c r="M23" s="37">
        <v>1500</v>
      </c>
    </row>
    <row r="24" spans="1:13" x14ac:dyDescent="0.25">
      <c r="D24" s="61"/>
      <c r="E24" s="62"/>
      <c r="F24" s="63"/>
      <c r="G24" s="64"/>
      <c r="H24" s="65"/>
      <c r="I24" s="47"/>
      <c r="J24" s="48"/>
      <c r="K24" s="48"/>
      <c r="L24" s="38"/>
      <c r="M24" s="38"/>
    </row>
    <row r="25" spans="1:13" s="3" customFormat="1" ht="12.75" x14ac:dyDescent="0.2">
      <c r="A25" s="3" t="s">
        <v>14</v>
      </c>
      <c r="D25" s="54">
        <v>21573.81</v>
      </c>
      <c r="E25" s="55">
        <v>23969.16</v>
      </c>
      <c r="F25" s="54">
        <f t="shared" ref="F25:H25" si="4">+F11-F16</f>
        <v>-4700.9499999999971</v>
      </c>
      <c r="G25" s="55">
        <f t="shared" si="4"/>
        <v>4476.7999999999993</v>
      </c>
      <c r="H25" s="56">
        <f t="shared" si="4"/>
        <v>17830.25</v>
      </c>
      <c r="I25" s="57">
        <f>+I11-I16</f>
        <v>7846.369999999999</v>
      </c>
      <c r="J25" s="58">
        <f t="shared" ref="J25:M25" si="5">+J11-J16</f>
        <v>-2100</v>
      </c>
      <c r="K25" s="59">
        <f t="shared" si="5"/>
        <v>-4650</v>
      </c>
      <c r="L25" s="59">
        <f t="shared" si="5"/>
        <v>-14700</v>
      </c>
      <c r="M25" s="59">
        <f t="shared" si="5"/>
        <v>-13450</v>
      </c>
    </row>
    <row r="26" spans="1:13" x14ac:dyDescent="0.25">
      <c r="D26" s="61"/>
      <c r="E26" s="62"/>
      <c r="F26" s="63"/>
      <c r="G26" s="64"/>
      <c r="H26" s="65"/>
      <c r="I26" s="47"/>
      <c r="J26" s="48"/>
      <c r="K26" s="48"/>
      <c r="L26" s="38"/>
      <c r="M26" s="38"/>
    </row>
    <row r="27" spans="1:13" s="3" customFormat="1" ht="12.75" x14ac:dyDescent="0.2">
      <c r="A27" s="3" t="s">
        <v>15</v>
      </c>
      <c r="D27" s="66">
        <v>36799.769999999997</v>
      </c>
      <c r="E27" s="67">
        <v>58373.58</v>
      </c>
      <c r="F27" s="66">
        <f t="shared" ref="F27:M27" si="6">+E28</f>
        <v>82342.740000000005</v>
      </c>
      <c r="G27" s="67">
        <f t="shared" si="6"/>
        <v>77641.790000000008</v>
      </c>
      <c r="H27" s="56">
        <f t="shared" si="6"/>
        <v>82115.59</v>
      </c>
      <c r="I27" s="56">
        <f t="shared" si="6"/>
        <v>99945.84</v>
      </c>
      <c r="J27" s="68">
        <f t="shared" si="6"/>
        <v>107792.20999999999</v>
      </c>
      <c r="K27" s="68">
        <f t="shared" si="6"/>
        <v>105692.20999999999</v>
      </c>
      <c r="L27" s="68">
        <f t="shared" si="6"/>
        <v>101042.20999999999</v>
      </c>
      <c r="M27" s="68">
        <f t="shared" si="6"/>
        <v>86342.209999999992</v>
      </c>
    </row>
    <row r="28" spans="1:13" s="3" customFormat="1" ht="12.75" x14ac:dyDescent="0.2">
      <c r="A28" s="3" t="s">
        <v>16</v>
      </c>
      <c r="D28" s="69">
        <v>58373.58</v>
      </c>
      <c r="E28" s="70">
        <v>82342.740000000005</v>
      </c>
      <c r="F28" s="69">
        <f t="shared" ref="F28:M28" si="7">+F25+F27</f>
        <v>77641.790000000008</v>
      </c>
      <c r="G28" s="70">
        <v>82115.59</v>
      </c>
      <c r="H28" s="71">
        <f t="shared" si="7"/>
        <v>99945.84</v>
      </c>
      <c r="I28" s="72">
        <f t="shared" si="7"/>
        <v>107792.20999999999</v>
      </c>
      <c r="J28" s="73">
        <f t="shared" si="7"/>
        <v>105692.20999999999</v>
      </c>
      <c r="K28" s="73">
        <f t="shared" si="7"/>
        <v>101042.20999999999</v>
      </c>
      <c r="L28" s="73">
        <f t="shared" si="7"/>
        <v>86342.209999999992</v>
      </c>
      <c r="M28" s="73">
        <f t="shared" si="7"/>
        <v>72892.209999999992</v>
      </c>
    </row>
    <row r="29" spans="1:13" s="74" customFormat="1" ht="11.25" x14ac:dyDescent="0.2"/>
    <row r="30" spans="1:13" x14ac:dyDescent="0.25">
      <c r="H30" s="18"/>
    </row>
    <row r="31" spans="1:13" x14ac:dyDescent="0.25">
      <c r="A31" s="4" t="s">
        <v>17</v>
      </c>
      <c r="C31" s="4" t="s">
        <v>18</v>
      </c>
      <c r="D31" s="75"/>
      <c r="E31" s="75"/>
    </row>
    <row r="32" spans="1:13" x14ac:dyDescent="0.25">
      <c r="A32" s="3"/>
      <c r="D32" s="76"/>
      <c r="E32" s="76"/>
      <c r="G32" s="77"/>
    </row>
    <row r="33" spans="1:5" x14ac:dyDescent="0.25">
      <c r="B33" s="44"/>
      <c r="C33" s="44"/>
      <c r="D33" s="78"/>
      <c r="E33" s="78"/>
    </row>
    <row r="34" spans="1:5" x14ac:dyDescent="0.25">
      <c r="A34" s="4"/>
      <c r="B34" s="44"/>
      <c r="C34" s="44"/>
      <c r="D34" s="78"/>
      <c r="E34" s="78"/>
    </row>
    <row r="35" spans="1:5" x14ac:dyDescent="0.25">
      <c r="D35" s="79"/>
      <c r="E35" s="80"/>
    </row>
    <row r="36" spans="1:5" x14ac:dyDescent="0.25">
      <c r="D36" s="79"/>
      <c r="E36" s="80"/>
    </row>
    <row r="37" spans="1:5" x14ac:dyDescent="0.25">
      <c r="D37" s="79"/>
      <c r="E37" s="80"/>
    </row>
    <row r="38" spans="1:5" x14ac:dyDescent="0.25">
      <c r="A38" s="3"/>
      <c r="D38" s="81"/>
      <c r="E38" s="81"/>
    </row>
    <row r="39" spans="1:5" x14ac:dyDescent="0.25">
      <c r="B39" s="44"/>
      <c r="C39" s="44"/>
      <c r="D39" s="78"/>
      <c r="E39" s="78"/>
    </row>
    <row r="40" spans="1:5" x14ac:dyDescent="0.25">
      <c r="B40" s="44"/>
      <c r="C40" s="44"/>
      <c r="D40" s="78"/>
      <c r="E40" s="78"/>
    </row>
    <row r="41" spans="1:5" x14ac:dyDescent="0.25">
      <c r="D41" s="79"/>
      <c r="E41" s="80"/>
    </row>
    <row r="52" spans="2:5" s="83" customFormat="1" ht="11.25" x14ac:dyDescent="0.2">
      <c r="B52" s="82"/>
      <c r="E52" s="82"/>
    </row>
    <row r="53" spans="2:5" s="83" customFormat="1" ht="11.25" x14ac:dyDescent="0.2">
      <c r="B53" s="82"/>
      <c r="E53" s="82"/>
    </row>
  </sheetData>
  <mergeCells count="2">
    <mergeCell ref="I4:J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Falster</dc:creator>
  <cp:lastModifiedBy>Erik B Nielsen</cp:lastModifiedBy>
  <dcterms:created xsi:type="dcterms:W3CDTF">2015-08-05T15:02:44Z</dcterms:created>
  <dcterms:modified xsi:type="dcterms:W3CDTF">2017-08-07T12:52:16Z</dcterms:modified>
</cp:coreProperties>
</file>